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USH\Documents\"/>
    </mc:Choice>
  </mc:AlternateContent>
  <bookViews>
    <workbookView xWindow="0" yWindow="0" windowWidth="16815" windowHeight="7755" activeTab="3"/>
  </bookViews>
  <sheets>
    <sheet name="liquidity ratios" sheetId="1" r:id="rId1"/>
    <sheet name="Solvency" sheetId="3" r:id="rId2"/>
    <sheet name="Market ratios" sheetId="2" r:id="rId3"/>
    <sheet name="profitability ratios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" i="1" l="1"/>
  <c r="G4" i="1"/>
  <c r="G10" i="1"/>
  <c r="H16" i="4"/>
  <c r="G16" i="4"/>
  <c r="H13" i="4"/>
  <c r="G13" i="4"/>
  <c r="H10" i="4"/>
  <c r="G10" i="4"/>
  <c r="G12" i="3"/>
  <c r="F12" i="3"/>
  <c r="H7" i="1"/>
  <c r="G7" i="1"/>
  <c r="G8" i="3"/>
  <c r="F8" i="3"/>
  <c r="H5" i="4"/>
  <c r="G5" i="4"/>
  <c r="D7" i="2"/>
  <c r="D5" i="2"/>
  <c r="C7" i="2" l="1"/>
  <c r="B7" i="2"/>
  <c r="D8" i="4"/>
  <c r="D10" i="4" s="1"/>
  <c r="E16" i="4" l="1"/>
  <c r="D16" i="4"/>
  <c r="E13" i="4"/>
  <c r="D13" i="4"/>
  <c r="E12" i="3"/>
  <c r="D12" i="3"/>
  <c r="E8" i="3"/>
  <c r="D8" i="3"/>
  <c r="E4" i="1"/>
  <c r="D4" i="1"/>
  <c r="E7" i="1"/>
  <c r="D7" i="1"/>
  <c r="E17" i="4" l="1"/>
  <c r="D17" i="4"/>
  <c r="E10" i="4"/>
  <c r="E5" i="4"/>
  <c r="D5" i="4"/>
  <c r="E10" i="1"/>
  <c r="D10" i="1"/>
</calcChain>
</file>

<file path=xl/sharedStrings.xml><?xml version="1.0" encoding="utf-8"?>
<sst xmlns="http://schemas.openxmlformats.org/spreadsheetml/2006/main" count="32" uniqueCount="28">
  <si>
    <t>monetary assets/current liabilities</t>
  </si>
  <si>
    <t>Debt ratio</t>
  </si>
  <si>
    <t>Total Liablities/Total Assets</t>
  </si>
  <si>
    <t>Quick ratio</t>
  </si>
  <si>
    <t>Current Assets /Current liablities</t>
  </si>
  <si>
    <t>Gross profit margin</t>
  </si>
  <si>
    <t>cost of sales/net revenue</t>
  </si>
  <si>
    <t>Cash ratio</t>
  </si>
  <si>
    <t>Cash plus short-term marketable securities/current liabilities</t>
  </si>
  <si>
    <t>Netprofit margin</t>
  </si>
  <si>
    <t>Net profit/net revenue</t>
  </si>
  <si>
    <t>Return on Assets</t>
  </si>
  <si>
    <t>Net income /Total Assets</t>
  </si>
  <si>
    <t>Current ratio</t>
  </si>
  <si>
    <t>Debt to equity ratio</t>
  </si>
  <si>
    <t>debt/equity</t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</si>
  <si>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Cambria"/>
        <family val="1"/>
      </rPr>
      <t xml:space="preserve">Return on Equity 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</si>
  <si>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Cambria"/>
        <family val="1"/>
      </rPr>
      <t>Return on Assets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</si>
  <si>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Cambria"/>
        <family val="1"/>
      </rPr>
      <t>Gross Profit Margin</t>
    </r>
  </si>
  <si>
    <t>Return on equity</t>
  </si>
  <si>
    <t>average equity</t>
  </si>
  <si>
    <t>Price to earnings ratio</t>
  </si>
  <si>
    <t>EPS=</t>
  </si>
  <si>
    <t>Share price</t>
  </si>
  <si>
    <t>Apple</t>
  </si>
  <si>
    <t>Walmart</t>
  </si>
  <si>
    <t>apple</t>
  </si>
  <si>
    <t>walmart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</si>
</sst>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"/>
      <scheme val="minor"/>
    </font>
    <font>
      <sz val="11"/>
      <color theme="1"/>
      <name val="Symbol"/>
      <family val="1"/>
      <charset val="2"/>
    </font>
    <font>
      <sz val="7"/>
      <color theme="1"/>
      <name val="Times New Roman"/>
      <family val="1"/>
    </font>
    <font>
      <sz val="11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left" vertical="center" indent="5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selection activeCell="H5" sqref="H5"/>
    </sheetView>
  </sheetViews>
  <sheetFormatPr defaultRowHeight="15" x14ac:dyDescent="0.25"/>
  <cols>
    <col min="1" max="1" width="12.28515625" bestFit="1" customWidth="1"/>
  </cols>
  <sheetData>
    <row r="1" spans="1:8" x14ac:dyDescent="0.25">
      <c r="D1" t="s">
        <v>26</v>
      </c>
      <c r="G1" t="s">
        <v>27</v>
      </c>
    </row>
    <row r="2" spans="1:8" x14ac:dyDescent="0.25">
      <c r="A2" t="s">
        <v>3</v>
      </c>
      <c r="D2">
        <v>2017</v>
      </c>
      <c r="E2">
        <v>2016</v>
      </c>
      <c r="G2">
        <v>2017</v>
      </c>
      <c r="H2">
        <v>2016</v>
      </c>
    </row>
    <row r="3" spans="1:8" x14ac:dyDescent="0.25">
      <c r="B3" t="s">
        <v>0</v>
      </c>
    </row>
    <row r="4" spans="1:8" x14ac:dyDescent="0.25">
      <c r="D4">
        <f>(128645-4855)/(100814)</f>
        <v>1.2279048544844962</v>
      </c>
      <c r="E4">
        <f>(106869-2132)/79006</f>
        <v>1.3256841252563096</v>
      </c>
      <c r="G4">
        <f>(0.19+0.18+0.19+0.22)/4</f>
        <v>0.19500000000000001</v>
      </c>
      <c r="H4">
        <f>(0.18+0.22+0.21+0.24)/4</f>
        <v>0.21249999999999999</v>
      </c>
    </row>
    <row r="6" spans="1:8" x14ac:dyDescent="0.25">
      <c r="A6" t="s">
        <v>13</v>
      </c>
      <c r="B6" t="s">
        <v>4</v>
      </c>
    </row>
    <row r="7" spans="1:8" x14ac:dyDescent="0.25">
      <c r="D7">
        <f>128645/100814</f>
        <v>1.2760628484139107</v>
      </c>
      <c r="E7">
        <f>106869/79006</f>
        <v>1.352669417512594</v>
      </c>
      <c r="G7">
        <f>(0.81+0.78+0.77+0.86)/4</f>
        <v>0.80500000000000005</v>
      </c>
      <c r="H7">
        <f>(0.86+0.86+0.84+0.93)/4</f>
        <v>0.87250000000000005</v>
      </c>
    </row>
    <row r="9" spans="1:8" ht="27" customHeight="1" x14ac:dyDescent="0.25">
      <c r="A9" t="s">
        <v>7</v>
      </c>
      <c r="B9" s="1" t="s">
        <v>8</v>
      </c>
    </row>
    <row r="10" spans="1:8" x14ac:dyDescent="0.25">
      <c r="D10">
        <f>24745/(19377+2238)</f>
        <v>1.1448068470969235</v>
      </c>
      <c r="E10">
        <f>34293/(20170+1675)</f>
        <v>1.5698329137102311</v>
      </c>
      <c r="G10">
        <f>6876/66928</f>
        <v>0.10273726990198422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2"/>
  <sheetViews>
    <sheetView workbookViewId="0">
      <selection activeCell="G8" sqref="G8"/>
    </sheetView>
  </sheetViews>
  <sheetFormatPr defaultRowHeight="15" x14ac:dyDescent="0.25"/>
  <sheetData>
    <row r="2" spans="1:7" x14ac:dyDescent="0.25">
      <c r="F2" t="s">
        <v>25</v>
      </c>
    </row>
    <row r="3" spans="1:7" x14ac:dyDescent="0.25">
      <c r="C3" t="s">
        <v>24</v>
      </c>
    </row>
    <row r="5" spans="1:7" x14ac:dyDescent="0.25">
      <c r="D5">
        <v>2017</v>
      </c>
      <c r="E5">
        <v>2016</v>
      </c>
      <c r="F5">
        <v>2017</v>
      </c>
      <c r="G5">
        <v>2016</v>
      </c>
    </row>
    <row r="6" spans="1:7" x14ac:dyDescent="0.25">
      <c r="A6" t="s">
        <v>1</v>
      </c>
    </row>
    <row r="7" spans="1:7" x14ac:dyDescent="0.25">
      <c r="B7" t="s">
        <v>2</v>
      </c>
    </row>
    <row r="8" spans="1:7" x14ac:dyDescent="0.25">
      <c r="D8">
        <f>241272/128645</f>
        <v>1.8754868047728244</v>
      </c>
      <c r="E8">
        <f>193437/321686</f>
        <v>0.60132240756514121</v>
      </c>
      <c r="F8">
        <f>118290/198825</f>
        <v>0.59494530365899656</v>
      </c>
      <c r="G8">
        <f>115970/198825</f>
        <v>0.58327675091160569</v>
      </c>
    </row>
    <row r="10" spans="1:7" x14ac:dyDescent="0.25">
      <c r="A10" t="s">
        <v>14</v>
      </c>
    </row>
    <row r="12" spans="1:7" x14ac:dyDescent="0.25">
      <c r="B12" t="s">
        <v>15</v>
      </c>
      <c r="D12">
        <f>241272/375319</f>
        <v>0.64284515305646661</v>
      </c>
      <c r="E12">
        <f>193437/321686</f>
        <v>0.60132240756514121</v>
      </c>
      <c r="F12">
        <f>(0.52+0.51+0.53+0.52)/4</f>
        <v>0.52</v>
      </c>
      <c r="G12">
        <f>(0.52+0.54+0.56+0.53)/4</f>
        <v>0.53750000000000009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zoomScale="130" zoomScaleNormal="130" workbookViewId="0">
      <selection activeCell="F8" sqref="F8"/>
    </sheetView>
  </sheetViews>
  <sheetFormatPr defaultRowHeight="15" x14ac:dyDescent="0.25"/>
  <cols>
    <col min="1" max="1" width="18" bestFit="1" customWidth="1"/>
  </cols>
  <sheetData>
    <row r="1" spans="1:5" x14ac:dyDescent="0.25">
      <c r="B1" t="s">
        <v>24</v>
      </c>
      <c r="E1" t="s">
        <v>25</v>
      </c>
    </row>
    <row r="2" spans="1:5" x14ac:dyDescent="0.25">
      <c r="B2">
        <v>2017</v>
      </c>
      <c r="C2">
        <v>2016</v>
      </c>
      <c r="D2">
        <v>2017</v>
      </c>
      <c r="E2">
        <v>2016</v>
      </c>
    </row>
    <row r="3" spans="1:5" x14ac:dyDescent="0.25">
      <c r="A3" t="s">
        <v>21</v>
      </c>
    </row>
    <row r="4" spans="1:5" x14ac:dyDescent="0.25">
      <c r="A4" t="s">
        <v>22</v>
      </c>
      <c r="B4">
        <v>9.27</v>
      </c>
      <c r="C4">
        <v>8.35</v>
      </c>
      <c r="D4">
        <v>4.38</v>
      </c>
    </row>
    <row r="5" spans="1:5" x14ac:dyDescent="0.25">
      <c r="A5" t="s">
        <v>23</v>
      </c>
      <c r="B5">
        <v>2.4</v>
      </c>
      <c r="C5">
        <v>2.1800000000000002</v>
      </c>
      <c r="D5">
        <f>0.5</f>
        <v>0.5</v>
      </c>
    </row>
    <row r="7" spans="1:5" x14ac:dyDescent="0.25">
      <c r="B7">
        <f>B5/B4</f>
        <v>0.25889967637540451</v>
      </c>
      <c r="C7">
        <f>C5/C4</f>
        <v>0.26107784431137726</v>
      </c>
      <c r="D7">
        <f>D5/D4</f>
        <v>0.11415525114155252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tabSelected="1" workbookViewId="0">
      <selection activeCell="H17" sqref="H17"/>
    </sheetView>
  </sheetViews>
  <sheetFormatPr defaultRowHeight="15" x14ac:dyDescent="0.25"/>
  <sheetData>
    <row r="1" spans="1:14" x14ac:dyDescent="0.25">
      <c r="D1" t="s">
        <v>24</v>
      </c>
      <c r="H1" t="s">
        <v>25</v>
      </c>
    </row>
    <row r="4" spans="1:14" x14ac:dyDescent="0.25">
      <c r="A4" t="s">
        <v>9</v>
      </c>
      <c r="D4">
        <v>2017</v>
      </c>
      <c r="E4">
        <v>2016</v>
      </c>
    </row>
    <row r="5" spans="1:14" x14ac:dyDescent="0.25">
      <c r="B5" t="s">
        <v>10</v>
      </c>
      <c r="D5">
        <f>(15221/107788)*100</f>
        <v>14.121237985675586</v>
      </c>
      <c r="E5">
        <f>(14136/105529)*100</f>
        <v>13.39536999308247</v>
      </c>
      <c r="G5">
        <f>14694/482130*100</f>
        <v>3.0477257171302345</v>
      </c>
      <c r="H5">
        <f>16363/485461*100</f>
        <v>3.3706106154768358</v>
      </c>
    </row>
    <row r="6" spans="1:14" x14ac:dyDescent="0.25">
      <c r="N6" s="2" t="s">
        <v>16</v>
      </c>
    </row>
    <row r="7" spans="1:14" x14ac:dyDescent="0.25">
      <c r="A7" t="s">
        <v>19</v>
      </c>
      <c r="C7" t="s">
        <v>20</v>
      </c>
      <c r="N7" s="2" t="s">
        <v>17</v>
      </c>
    </row>
    <row r="8" spans="1:14" x14ac:dyDescent="0.25">
      <c r="D8">
        <f>(107147+134047)/2</f>
        <v>120597</v>
      </c>
      <c r="N8" s="2" t="s">
        <v>18</v>
      </c>
    </row>
    <row r="10" spans="1:14" x14ac:dyDescent="0.25">
      <c r="D10">
        <f>48351/D8</f>
        <v>0.40093037140227367</v>
      </c>
      <c r="E10">
        <f>(18774/105529)*100</f>
        <v>17.790370419505539</v>
      </c>
      <c r="G10">
        <f>(14.55+16.1+17.2+17.17)/4</f>
        <v>16.255000000000003</v>
      </c>
      <c r="H10">
        <f>(18.02+18.23+17.7+17.9)/4</f>
        <v>17.962499999999999</v>
      </c>
    </row>
    <row r="11" spans="1:14" x14ac:dyDescent="0.25">
      <c r="A11" t="s">
        <v>11</v>
      </c>
    </row>
    <row r="12" spans="1:14" x14ac:dyDescent="0.25">
      <c r="B12" t="s">
        <v>12</v>
      </c>
    </row>
    <row r="13" spans="1:14" x14ac:dyDescent="0.25">
      <c r="D13">
        <f>48351/375319</f>
        <v>0.12882641166580963</v>
      </c>
      <c r="E13">
        <f>45687/321686</f>
        <v>0.14202358821956815</v>
      </c>
      <c r="G13">
        <f>(5.65+6.31+6.77+6.8)/4</f>
        <v>6.3825000000000003</v>
      </c>
      <c r="H13">
        <f>(7.2+7.35+7.2+7.31)/4</f>
        <v>7.2649999999999997</v>
      </c>
    </row>
    <row r="15" spans="1:14" x14ac:dyDescent="0.25">
      <c r="A15" t="s">
        <v>5</v>
      </c>
    </row>
    <row r="16" spans="1:14" x14ac:dyDescent="0.25">
      <c r="B16" t="s">
        <v>6</v>
      </c>
      <c r="D16">
        <f>88186/229234</f>
        <v>0.38469860491899105</v>
      </c>
      <c r="E16">
        <f>84263/215639</f>
        <v>0.39075955648097049</v>
      </c>
      <c r="G16">
        <f>(25.56+25.66+25.65+25.63)/4</f>
        <v>25.625</v>
      </c>
      <c r="H16">
        <f>(25.61+25.5+25.28+25.13)/4</f>
        <v>25.38</v>
      </c>
    </row>
    <row r="17" spans="4:5" x14ac:dyDescent="0.25">
      <c r="D17">
        <f>D16*100</f>
        <v>38.469860491899105</v>
      </c>
      <c r="E17">
        <f>E16*100</f>
        <v>39.07595564809705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liquidity ratios</vt:lpstr>
      <vt:lpstr>Solvency</vt:lpstr>
      <vt:lpstr>Market ratios</vt:lpstr>
      <vt:lpstr>profitability ratios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Vinnst</dc:creator>
  <cp:lastModifiedBy>Windows User</cp:lastModifiedBy>
  <dcterms:created xsi:type="dcterms:W3CDTF">2018-03-22T11:09:35Z</dcterms:created>
  <dcterms:modified xsi:type="dcterms:W3CDTF">2018-12-05T06:33:01Z</dcterms:modified>
</cp:coreProperties>
</file>